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C:\Users\droderick\Downloads\"/>
    </mc:Choice>
  </mc:AlternateContent>
  <xr:revisionPtr revIDLastSave="0" documentId="13_ncr:1_{C46A6F65-60F3-443D-9DFC-ABF1CB9B16D4}" xr6:coauthVersionLast="47" xr6:coauthVersionMax="47" xr10:uidLastSave="{00000000-0000-0000-0000-000000000000}"/>
  <bookViews>
    <workbookView xWindow="705" yWindow="660" windowWidth="27435" windowHeight="14910"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 l="1"/>
  <c r="D12" i="3"/>
  <c r="E11" i="3"/>
  <c r="D11" i="3"/>
  <c r="E10" i="3"/>
  <c r="D10" i="3"/>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<sst xmlns="http://schemas.openxmlformats.org/spreadsheetml/2006/main" count="438" uniqueCount="315">
  <si>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</si>
  <si>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</si>
  <si>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</si>
  <si>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</si>
  <si>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</si>
  <si>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</si>
  <si>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</si>
  <si>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</si>
  <si>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</si>
  <si>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</si>
  <si>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</si>
  <si>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</si>
  <si>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</si>
  <si>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</si>
  <si>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</si>
  <si>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</si>
  <si>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</si>
  <si>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</si>
  <si>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</si>
  <si>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</si>
  <si>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</si>
  <si>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</si>
  <si>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</si>
  <si>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</si>
  <si>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</si>
  <si>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</si>
  <si>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</si>
  <si>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</si>
  <si>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</si>
  <si>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</si>
  <si>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</si>
  <si>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</si>
  <si>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</si>
  <si>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</si>
  <si>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</si>
  <si>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</si>
  <si>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</si>
  <si>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</si>
  <si>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</si>
  <si>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</si>
  <si>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</si>
  <si>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</si>
  <si>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</si>
  <si>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</si>
  <si>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</si>
  <si>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</si>
  <si>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</si>
  <si>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</si>
  <si>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</si>
  <si>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</si>
  <si>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</si>
  <si>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</si>
  <si>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</si>
  <si>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</si>
  <si>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</si>
  <si>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</si>
  <si>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</si>
  <si>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</si>
  <si>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</si>
  <si>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</si>
  <si>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</si>
  <si>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</si>
  <si>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</si>
  <si>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</si>
  <si>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</si>
  <si>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</si>
  <si>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</si>
  <si>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</si>
  <si>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</si>
  <si>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</si>
  <si>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</si>
  <si>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</si>
  <si>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</si>
  <si>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</si>
  <si>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</si>
  <si>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</si>
  <si>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</si>
  <si>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</si>
  <si>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</si>
  <si>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</si>
  <si>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</si>
  <si>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</si>
  <si>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</si>
  <si>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</si>
  <si>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</si>
  <si>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</si>
  <si>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</si>
  <si>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</si>
  <si>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</si>
  <si>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</si>
  <si>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</si>
  <si>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</si>
  <si>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</si>
  <si>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</si>
  <si>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</si>
  <si>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</si>
  <si>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</si>
  <si>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</si>
  <si>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</si>
  <si>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</si>
  <si>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</si>
  <si>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</si>
  <si>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</si>
  <si>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</si>
  <si>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</si>
  <si>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</si>
  <si>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</si>
  <si>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</si>
  <si>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</si>
  <si>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</si>
  <si>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</si>
  <si>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</si>
  <si>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</si>
  <si>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</si>
  <si>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</si>
  <si>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</si>
  <si>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</si>
  <si>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</si>
  <si>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</si>
  <si>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</si>
  <si>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</si>
  <si>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</si>
  <si>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</si>
  <si>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</si>
  <si>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</si>
  <si>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</si>
  <si>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</si>
  <si>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</si>
  <si>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</si>
  <si>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</si>
  <si>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</si>
  <si>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</si>
  <si>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</si>
  <si>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</si>
  <si>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</si>
  <si>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</si>
  <si>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</si>
  <si>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</si>
  <si>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</si>
  <si>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</si>
  <si>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</si>
  <si>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</si>
  <si>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</si>
  <si>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</si>
  <si>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</si>
  <si>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</si>
  <si>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</si>
  <si>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</si>
  <si>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</si>
  <si>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</si>
  <si>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</si>
  <si>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</si>
  <si>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</si>
  <si>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</si>
  <si>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</si>
  <si>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</si>
  <si>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</si>
  <si>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</si>
  <si>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</si>
  <si>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</si>
  <si>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</si>
  <si>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</si>
  <si>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</si>
  <si>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</si>
  <si>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</si>
  <si>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</si>
  <si>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</si>
  <si>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</si>
  <si>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</si>
  <si>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</si>
  <si>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</si>
  <si>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</si>
  <si>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</si>
  <si>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</si>
  <si>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</si>
  <si>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</si>
  <si>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</si>
  <si>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</si>
  <si>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</si>
  <si>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</si>
  <si>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</si>
  <si>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</si>
  <si>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</si>
  <si>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</si>
  <si>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</si>
  <si>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</si>
  <si>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</si>
  <si>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</si>
  <si>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</si>
  <si>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</si>
  <si>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</si>
  <si>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</si>
  <si>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</si>
  <si>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</si>
  <si>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</si>
  <si>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</si>
  <si>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</si>
  <si>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</si>
  <si>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</si>
  <si>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</si>
  <si>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</si>
  <si>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</si>
  <si>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</si>
  <si>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</si>
  <si>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</si>
  <si>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</si>
  <si>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</si>
  <si>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</si>
  <si>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</si>
  <si>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</si>
  <si>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</si>
  <si>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</si>
  <si>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</si>
  <si>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</si>
  <si>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</si>
  <si>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</si>
  <si>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</si>
  <si>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</si>
  <si>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</si>
  <si>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</si>
  <si>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</si>
  <si>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</si>
  <si>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</si>
  <si>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</si>
  <si>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</si>
  <si>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</si>
  <si>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</si>
  <si>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</si>
  <si>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</si>
  <si>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</si>
  <si>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</si>
  <si>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</si>
  <si>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</si>
  <si>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</si>
  <si>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</si>
  <si>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</si>
  <si>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</si>
  <si>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</si>
  <si>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</si>
  <si>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</si>
  <si>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</si>
  <si>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</si>
  <si>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</si>
  <si>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</si>
  <si>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</si>
  <si>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</si>
  <si>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</si>
  <si>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</si>
  <si>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</si>
  <si>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</si>
  <si>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</si>
  <si>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</si>
  <si>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</si>
  <si>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</si>
  <si>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</si>
  <si>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</si>
  <si>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</si>
  <si>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</si>
  <si>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</si>
  <si>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</si>
  <si>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</si>
  <si>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</si>
  <si>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</si>
  <si>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</si>
  <si>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</si>
  <si>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</si>
  <si>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</si>
  <si>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</si>
  <si>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</si>
  <si>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</si>
  <si>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</si>
  <si>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</si>
  <si>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</si>
  <si>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</si>
  <si>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</si>
  <si>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</si>
  <si>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</si>
  <si>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</si>
  <si>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</si>
  <si>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</si>
  <si>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</si>
  <si>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</si>
  <si>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</si>
  <si>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</si>
  <si>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</si>
  <si>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</si>
  <si>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</si>
  <si>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</si>
  <si>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</si>
  <si>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</si>
  <si>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</si>
  <si>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</si>
  <si>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</si>
  <si>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</si>
  <si>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</si>
  <si>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</si>
  <si>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</si>
  <si>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</si>
  <si>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</si>
  <si>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Bellville</t>
  </si>
  <si>
    <t>https://www.cityofbellville.com/</t>
  </si>
  <si>
    <t>979-865-3136</t>
  </si>
  <si>
    <t>Dorrance Roderick</t>
  </si>
  <si>
    <t>Finance Director</t>
  </si>
  <si>
    <t>979-865-3136 ext 125</t>
  </si>
  <si>
    <t>droderick@cityofbellville.com</t>
  </si>
  <si>
    <t>30 S Holland St</t>
  </si>
  <si>
    <t>Bellville</t>
  </si>
  <si>
    <t>Austin</t>
  </si>
  <si>
    <t>General Obligation Refunding Bonds Series 2019</t>
  </si>
  <si>
    <t>General Obligation Refunding Bonds Series 2012</t>
  </si>
  <si>
    <t>Water &amp; Sewer System support</t>
  </si>
  <si>
    <t>General Obligation Refunding Bonds Series 2012 EDC Portion</t>
  </si>
  <si>
    <t>Downtown revitalization</t>
  </si>
  <si>
    <t>None of these debt obligations are supported by ad valorem taxation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</si>
</sst>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oderick@cityofbellvill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tabSelected="1" zoomScale="85" zoomScaleNormal="85" workbookViewId="0"/>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15</v>
      </c>
    </row>
    <row r="6" spans="1:2" x14ac:dyDescent="0.25">
      <c r="A6" s="12" t="s">
        <v>22</v>
      </c>
      <c r="B6" s="70"/>
    </row>
    <row r="7" spans="1:2" x14ac:dyDescent="0.25">
      <c r="A7" s="12" t="s">
        <v>239</v>
      </c>
      <c r="B7" s="69">
        <v>2021</v>
      </c>
    </row>
    <row r="8" spans="1:2" x14ac:dyDescent="0.25">
      <c r="A8" s="12" t="s">
        <v>298</v>
      </c>
      <c r="B8" s="71">
        <v>44470</v>
      </c>
    </row>
    <row r="9" spans="1:2" x14ac:dyDescent="0.25">
      <c r="A9" s="12" t="s">
        <v>14</v>
      </c>
      <c r="B9" s="65">
        <f>IF(ISBLANK(B8),"",DATE(YEAR(B8)+1,MONTH(B8),DAY(B8)-1))</f>
        <v>44834</v>
      </c>
    </row>
    <row r="10" spans="1:2" x14ac:dyDescent="0.25">
      <c r="A10" s="12" t="s">
        <v>21</v>
      </c>
      <c r="B10" s="71" t="s">
        <v>300</v>
      </c>
    </row>
    <row r="11" spans="1:2" x14ac:dyDescent="0.25">
      <c r="A11" s="12" t="s">
        <v>240</v>
      </c>
      <c r="B11" s="72" t="s">
        <v>301</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302</v>
      </c>
    </row>
    <row r="17" spans="1:2" x14ac:dyDescent="0.25">
      <c r="A17" s="15" t="s">
        <v>243</v>
      </c>
      <c r="B17" s="69" t="s">
        <v>303</v>
      </c>
    </row>
    <row r="18" spans="1:2" x14ac:dyDescent="0.25">
      <c r="A18" s="15" t="s">
        <v>244</v>
      </c>
      <c r="B18" s="72" t="s">
        <v>304</v>
      </c>
    </row>
    <row r="19" spans="1:2" x14ac:dyDescent="0.25">
      <c r="A19" s="15" t="s">
        <v>4</v>
      </c>
      <c r="B19" s="87" t="s">
        <v>305</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77418</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9" r:id="rId1" xr:uid="{23A391D0-6073-4C1B-AF1F-B76AA5409FBE}"/>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City of Bellville</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2021</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310</v>
      </c>
      <c r="B10" s="75"/>
      <c r="C10" s="76">
        <v>1538144</v>
      </c>
      <c r="D10" s="76">
        <f>267071+277917</f>
        <v>544988</v>
      </c>
      <c r="E10" s="77">
        <f>279414.58+282085.76</f>
        <v>561500.34000000008</v>
      </c>
      <c r="F10" s="78">
        <v>45337</v>
      </c>
      <c r="G10" s="75" t="s">
        <v>13</v>
      </c>
      <c r="H10" s="77">
        <v>1538144</v>
      </c>
      <c r="I10" s="77">
        <v>1538144</v>
      </c>
      <c r="J10" s="77">
        <f>H10-I10</f>
        <v>0</v>
      </c>
      <c r="K10" s="75" t="s">
        <v>311</v>
      </c>
      <c r="L10" s="75" t="s">
        <v>12</v>
      </c>
      <c r="M10" s="74" t="s">
        <v>49</v>
      </c>
      <c r="N10" s="74" t="s">
        <v>46</v>
      </c>
      <c r="O10" s="75" t="s">
        <v>11</v>
      </c>
      <c r="P10" s="75" t="s">
        <v>11</v>
      </c>
      <c r="Q10" s="75"/>
      <c r="R10" s="74"/>
      <c r="S10" s="74"/>
    </row>
    <row r="11" spans="1:19" s="3" customFormat="1" x14ac:dyDescent="0.25">
      <c r="A11" s="74" t="s">
        <v>309</v>
      </c>
      <c r="B11" s="74"/>
      <c r="C11" s="76">
        <v>2380000</v>
      </c>
      <c r="D11" s="76">
        <f>225000+235000+245000+255000+265000+275000</f>
        <v>1500000</v>
      </c>
      <c r="E11" s="77">
        <f>285000+286000+286600+286800+286600+286000</f>
        <v>1717000</v>
      </c>
      <c r="F11" s="78">
        <v>46980</v>
      </c>
      <c r="G11" s="75" t="s">
        <v>13</v>
      </c>
      <c r="H11" s="77">
        <v>2380000</v>
      </c>
      <c r="I11" s="77">
        <v>2380000</v>
      </c>
      <c r="J11" s="77">
        <f t="shared" ref="J11:J61" si="0">H11-I11</f>
        <v>0</v>
      </c>
      <c r="K11" s="75" t="s">
        <v>311</v>
      </c>
      <c r="L11" s="75" t="s">
        <v>12</v>
      </c>
      <c r="M11" s="74" t="s">
        <v>49</v>
      </c>
      <c r="N11" s="74" t="s">
        <v>46</v>
      </c>
      <c r="O11" s="75"/>
      <c r="P11" s="75"/>
      <c r="Q11" s="75"/>
      <c r="R11" s="74"/>
      <c r="S11" s="74"/>
    </row>
    <row r="12" spans="1:19" s="3" customFormat="1" x14ac:dyDescent="0.25">
      <c r="A12" s="74" t="s">
        <v>312</v>
      </c>
      <c r="B12" s="74"/>
      <c r="C12" s="76">
        <v>386000</v>
      </c>
      <c r="D12" s="76">
        <f>67929+67083</f>
        <v>135012</v>
      </c>
      <c r="E12" s="77">
        <f>70960.43+68089.25</f>
        <v>139049.68</v>
      </c>
      <c r="F12" s="78">
        <v>45337</v>
      </c>
      <c r="G12" s="75" t="s">
        <v>13</v>
      </c>
      <c r="H12" s="77">
        <v>386856</v>
      </c>
      <c r="I12" s="77">
        <v>386856</v>
      </c>
      <c r="J12" s="77">
        <f t="shared" si="0"/>
        <v>0</v>
      </c>
      <c r="K12" s="75" t="s">
        <v>313</v>
      </c>
      <c r="L12" s="75" t="s">
        <v>12</v>
      </c>
      <c r="M12" s="74" t="s">
        <v>49</v>
      </c>
      <c r="N12" s="74" t="s">
        <v>46</v>
      </c>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City of Bellville</v>
      </c>
      <c r="C3" s="1"/>
      <c r="D3" s="1"/>
      <c r="E3" s="1"/>
      <c r="F3" s="1"/>
      <c r="H3" s="1"/>
      <c r="I3" s="1"/>
      <c r="J3" s="1"/>
      <c r="K3" s="1"/>
    </row>
    <row r="4" spans="1:11" x14ac:dyDescent="0.25">
      <c r="A4" s="12" t="s">
        <v>2</v>
      </c>
      <c r="B4" s="68">
        <f>IF(OR('1 - Contact Information'!B7="",'1 - Contact Information'!B7="(select)"),"",'1 - Contact Information'!B7)</f>
        <v>2021</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row>
    <row r="11" spans="1:11" x14ac:dyDescent="0.25">
      <c r="A11" s="52" t="s">
        <v>81</v>
      </c>
      <c r="B11" s="80"/>
    </row>
    <row r="12" spans="1:11" ht="31.5" x14ac:dyDescent="0.25">
      <c r="A12" s="52" t="s">
        <v>82</v>
      </c>
      <c r="B12" s="80"/>
    </row>
    <row r="13" spans="1:11" x14ac:dyDescent="0.25">
      <c r="A13" s="18"/>
      <c r="B13" s="18"/>
    </row>
    <row r="14" spans="1:11" ht="31.5" x14ac:dyDescent="0.25">
      <c r="A14" s="25" t="s">
        <v>224</v>
      </c>
      <c r="B14" s="26"/>
    </row>
    <row r="15" spans="1:11" x14ac:dyDescent="0.25">
      <c r="A15" s="51" t="s">
        <v>83</v>
      </c>
      <c r="B15" s="79"/>
    </row>
    <row r="16" spans="1:11" ht="31.5" x14ac:dyDescent="0.25">
      <c r="A16" s="52" t="s">
        <v>84</v>
      </c>
      <c r="B16" s="80"/>
    </row>
    <row r="17" spans="1:2" ht="31.5" x14ac:dyDescent="0.25">
      <c r="A17" s="52" t="s">
        <v>85</v>
      </c>
      <c r="B17" s="80"/>
    </row>
    <row r="18" spans="1:2" x14ac:dyDescent="0.25">
      <c r="A18" s="18"/>
      <c r="B18" s="18"/>
    </row>
    <row r="19" spans="1:2" ht="31.5" x14ac:dyDescent="0.25">
      <c r="A19" s="25" t="s">
        <v>223</v>
      </c>
      <c r="B19" s="28"/>
    </row>
    <row r="20" spans="1:2" x14ac:dyDescent="0.25">
      <c r="A20" s="51" t="s">
        <v>290</v>
      </c>
      <c r="B20" s="81"/>
    </row>
    <row r="21" spans="1:2" x14ac:dyDescent="0.25">
      <c r="A21" s="51" t="s">
        <v>291</v>
      </c>
      <c r="B21" s="82"/>
    </row>
    <row r="22" spans="1:2" ht="31.5" customHeight="1" x14ac:dyDescent="0.25">
      <c r="A22" s="51" t="s">
        <v>86</v>
      </c>
      <c r="B22" s="79"/>
    </row>
    <row r="23" spans="1:2" ht="31.5" x14ac:dyDescent="0.25">
      <c r="A23" s="52" t="s">
        <v>87</v>
      </c>
      <c r="B23" s="80"/>
    </row>
    <row r="24" spans="1:2" ht="47.25" customHeight="1" x14ac:dyDescent="0.25">
      <c r="A24" s="52" t="s">
        <v>88</v>
      </c>
      <c r="B24" s="80"/>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t="s">
        <v>314</v>
      </c>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78.75"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ht="3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Dorrance Roderick</cp:lastModifiedBy>
  <dcterms:created xsi:type="dcterms:W3CDTF">2017-01-13T17:49:37Z</dcterms:created>
  <dcterms:modified xsi:type="dcterms:W3CDTF">2023-01-30T20:10:20Z</dcterms:modified>
</cp:coreProperties>
</file>